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77" activeTab="1"/>
  </bookViews>
  <sheets>
    <sheet name="Instructions" sheetId="1" r:id="rId1"/>
    <sheet name="All Properties" sheetId="2" r:id="rId2"/>
    <sheet name="Sheet3" sheetId="3" r:id="rId3"/>
  </sheets>
  <definedNames>
    <definedName name="_xlnm.Print_Area" localSheetId="1">'All Properties'!$B$1:$E$55</definedName>
  </definedNames>
  <calcPr fullCalcOnLoad="1"/>
</workbook>
</file>

<file path=xl/comments2.xml><?xml version="1.0" encoding="utf-8"?>
<comments xmlns="http://schemas.openxmlformats.org/spreadsheetml/2006/main">
  <authors>
    <author/>
  </authors>
  <commentList>
    <comment ref="D13" authorId="0">
      <text>
        <r>
          <rPr>
            <b/>
            <sz val="12"/>
            <rFont val="Arial"/>
            <family val="2"/>
          </rPr>
          <t>EXCLUDING DEBT SERVICE &amp; DEPRECIATION, BUT INCLUDING R&amp;R FUNDING</t>
        </r>
      </text>
    </comment>
    <comment ref="D17" authorId="0">
      <text>
        <r>
          <rPr>
            <sz val="10"/>
            <rFont val="Arial"/>
            <family val="2"/>
          </rPr>
          <t xml:space="preserve">DO THIS LAST. START HIGH AND KEEP LOWERING IT UNTIL IT'S “GOOD”
</t>
        </r>
      </text>
    </comment>
    <comment ref="D18" authorId="0">
      <text>
        <r>
          <rPr>
            <sz val="10"/>
            <rFont val="Arial"/>
            <family val="2"/>
          </rPr>
          <t xml:space="preserve">BE GENEROUS.  THERE ARE ALWAYS “SURPRISES” WITH REHABS
</t>
        </r>
      </text>
    </comment>
  </commentList>
</comments>
</file>

<file path=xl/sharedStrings.xml><?xml version="1.0" encoding="utf-8"?>
<sst xmlns="http://schemas.openxmlformats.org/spreadsheetml/2006/main" count="63" uniqueCount="63">
  <si>
    <t>INSTRUCTIONS:  Fill in all of the green cells, including the desired cap rate; whether you will be financing any months of interest reserves; and the amount of any rehabs.  This sheet assumes that the mortgage will finance the rehabs in the same proportion as the purchase money.  In other words, if you are planning to put 25% down, this sheet wll assume that you will pay cash for 25% of the rehab, and finance the rest.  The costs &amp; fees are the settlement costs including “points”.  Finally, insert the listing price into the Offer Price box.  Then begin reducing that figure until the desired cap rate is reached AND it says “GOOD” above the Offer Price.  This sheet allows the entry of data for 3 properties, say, in one area...and there will be totals calculated to the right, along with information pertaining to any investor whose cash buys less than full ownership...such as if that investor is a limited partner.</t>
  </si>
  <si>
    <t>ANYTOWN, US, MULTIFAMILY INVESTMENT WORSHEET</t>
  </si>
  <si>
    <t xml:space="preserve"> </t>
  </si>
  <si>
    <t>School St. Apartments</t>
  </si>
  <si>
    <t>123 S. School St, Anytown, US</t>
  </si>
  <si>
    <t>Property, Income</t>
  </si>
  <si>
    <t>Cur. Actual</t>
  </si>
  <si>
    <t>Pro Forma</t>
  </si>
  <si>
    <t>GRM</t>
  </si>
  <si>
    <t>COSTS RELATED TO PURCHASE</t>
  </si>
  <si>
    <t>Units</t>
  </si>
  <si>
    <t>Down Paym</t>
  </si>
  <si>
    <t>Listing Price</t>
  </si>
  <si>
    <t>Costs &amp; Fees (incl points)</t>
  </si>
  <si>
    <t>Gross (Potential)</t>
  </si>
  <si>
    <t>Total Cash</t>
  </si>
  <si>
    <t>Occupancy</t>
  </si>
  <si>
    <t>Total Mortgage</t>
  </si>
  <si>
    <t>Eff Gross Rent</t>
  </si>
  <si>
    <t>Total Cost (Mtg &amp; Cash)</t>
  </si>
  <si>
    <t>Other Income</t>
  </si>
  <si>
    <t>Gross Operating Income</t>
  </si>
  <si>
    <t>Expenses</t>
  </si>
  <si>
    <t>Reserves &amp; Repairs Funding</t>
  </si>
  <si>
    <t>(% of Investment)</t>
  </si>
  <si>
    <t>Net Rent (NOI before debt serv)</t>
  </si>
  <si>
    <t>NOI + R&amp;R</t>
  </si>
  <si>
    <t>Desired Cap Rate</t>
  </si>
  <si>
    <t>Price, Rehab, Down, Mtg Figures</t>
  </si>
  <si>
    <t>RATIOS, During interim funding, but after stabilization</t>
  </si>
  <si>
    <t>Offer Price</t>
  </si>
  <si>
    <t>Ttl Cost/Unit</t>
  </si>
  <si>
    <t>Rehab (per unit / total)</t>
  </si>
  <si>
    <t>DSCR</t>
  </si>
  <si>
    <t>Ttl Invest</t>
  </si>
  <si>
    <t>Cap Rate</t>
  </si>
  <si>
    <t>Down Paym,  % of Ttl inv</t>
  </si>
  <si>
    <t>Cash on Cash</t>
  </si>
  <si>
    <t>Base Mtg.</t>
  </si>
  <si>
    <t>Implied Stab. Value, cap rate:</t>
  </si>
  <si>
    <t>LTV, interim mtg/stable val.</t>
  </si>
  <si>
    <t>MORTGAGE NUMBERS</t>
  </si>
  <si>
    <t>Reserves, % of Ttl Inv.</t>
  </si>
  <si>
    <t>Int Reserves Borrowed, months</t>
  </si>
  <si>
    <t>CASHOUT REFI AFTER STABILIZATION</t>
  </si>
  <si>
    <t>Mtg + borrowed reserves</t>
  </si>
  <si>
    <t>Interest Only? (yes=Y)</t>
  </si>
  <si>
    <t>New Mtg, LTV &amp; $ in 1 yr</t>
  </si>
  <si>
    <t>Interim Int. Rate</t>
  </si>
  <si>
    <t>Y</t>
  </si>
  <si>
    <t>Net Cash Out upon Refi</t>
  </si>
  <si>
    <t>Amortizaton, years</t>
  </si>
  <si>
    <t>New Debt Service Int. Rate</t>
  </si>
  <si>
    <t>Payment</t>
  </si>
  <si>
    <t>New DSCR</t>
  </si>
  <si>
    <t>Annual DS</t>
  </si>
  <si>
    <t>Net Cash Out is in addition to repayment of original cost (mtg &amp; cash)</t>
  </si>
  <si>
    <t>Net After DS</t>
  </si>
  <si>
    <t>The Pro Forma figures represent the goal to be reached by stabilization</t>
  </si>
  <si>
    <t>“GOOD” means, with chosen offer price &amp; other entries, the desired cap rate will be</t>
  </si>
  <si>
    <t>PRO FORMA ENTRIES SHOULD BE ENTERED AS ANNUAL FIGURES</t>
  </si>
  <si>
    <t>achieved if the property stabilizes as shown in the pro forma column</t>
  </si>
  <si>
    <t>AS SHOULD INTERIM &amp; REFI INTEREST RATES</t>
  </si>
</sst>
</file>

<file path=xl/styles.xml><?xml version="1.0" encoding="utf-8"?>
<styleSheet xmlns="http://schemas.openxmlformats.org/spreadsheetml/2006/main">
  <numFmts count="8">
    <numFmt numFmtId="164" formatCode="GENERAL"/>
    <numFmt numFmtId="165" formatCode="#,##0.00"/>
    <numFmt numFmtId="166" formatCode="[$$-409]#,##0;[RED]\-[$$-409]#,##0"/>
    <numFmt numFmtId="167" formatCode="0.00%"/>
    <numFmt numFmtId="168" formatCode="#,##0"/>
    <numFmt numFmtId="169" formatCode="0%"/>
    <numFmt numFmtId="170" formatCode="0.00"/>
    <numFmt numFmtId="171" formatCode="[$$-409]#,##0.00;[RED]\-[$$-409]#,##0.00"/>
  </numFmts>
  <fonts count="17">
    <font>
      <sz val="10"/>
      <name val="Arial"/>
      <family val="2"/>
    </font>
    <font>
      <b/>
      <sz val="16"/>
      <name val="Arial"/>
      <family val="2"/>
    </font>
    <font>
      <b/>
      <sz val="10"/>
      <name val="Arial"/>
      <family val="2"/>
    </font>
    <font>
      <b/>
      <sz val="11"/>
      <name val="Arial"/>
      <family val="2"/>
    </font>
    <font>
      <b/>
      <i/>
      <sz val="12"/>
      <name val="Arial"/>
      <family val="2"/>
    </font>
    <font>
      <b/>
      <sz val="10"/>
      <color indexed="55"/>
      <name val="Arial"/>
      <family val="2"/>
    </font>
    <font>
      <b/>
      <sz val="12"/>
      <name val="Arial"/>
      <family val="2"/>
    </font>
    <font>
      <sz val="10"/>
      <color indexed="8"/>
      <name val="Arial"/>
      <family val="2"/>
    </font>
    <font>
      <sz val="10"/>
      <color indexed="55"/>
      <name val="Arial"/>
      <family val="2"/>
    </font>
    <font>
      <i/>
      <sz val="9"/>
      <color indexed="53"/>
      <name val="Arial"/>
      <family val="2"/>
    </font>
    <font>
      <i/>
      <sz val="10"/>
      <color indexed="16"/>
      <name val="Arial"/>
      <family val="2"/>
    </font>
    <font>
      <b/>
      <i/>
      <sz val="12"/>
      <color indexed="53"/>
      <name val="Arial"/>
      <family val="2"/>
    </font>
    <font>
      <b/>
      <i/>
      <sz val="12"/>
      <color indexed="56"/>
      <name val="Arial"/>
      <family val="2"/>
    </font>
    <font>
      <b/>
      <sz val="9"/>
      <name val="Arial"/>
      <family val="2"/>
    </font>
    <font>
      <b/>
      <i/>
      <sz val="10"/>
      <color indexed="17"/>
      <name val="Arial"/>
      <family val="2"/>
    </font>
    <font>
      <i/>
      <sz val="10"/>
      <name val="Arial"/>
      <family val="2"/>
    </font>
    <font>
      <b/>
      <sz val="8"/>
      <name val="Arial"/>
      <family val="2"/>
    </font>
  </fonts>
  <fills count="8">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54"/>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s>
  <borders count="13">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6">
    <xf numFmtId="164" fontId="0" fillId="0" borderId="0" xfId="0" applyAlignment="1">
      <alignment/>
    </xf>
    <xf numFmtId="164" fontId="0" fillId="0" borderId="0" xfId="0" applyFont="1" applyBorder="1" applyAlignment="1">
      <alignment horizontal="left" vertical="top" wrapText="1"/>
    </xf>
    <xf numFmtId="164" fontId="0" fillId="0" borderId="0" xfId="0" applyAlignment="1">
      <alignment horizontal="left"/>
    </xf>
    <xf numFmtId="164" fontId="1" fillId="2" borderId="1" xfId="0" applyFont="1" applyFill="1" applyBorder="1" applyAlignment="1" applyProtection="1">
      <alignment horizontal="center"/>
      <protection locked="0"/>
    </xf>
    <xf numFmtId="164" fontId="2" fillId="0" borderId="0" xfId="0" applyFont="1" applyAlignment="1">
      <alignment/>
    </xf>
    <xf numFmtId="164" fontId="3" fillId="3" borderId="1" xfId="0" applyFont="1" applyFill="1" applyBorder="1" applyAlignment="1" applyProtection="1">
      <alignment/>
      <protection locked="0"/>
    </xf>
    <xf numFmtId="164" fontId="3" fillId="3" borderId="1" xfId="0" applyFont="1" applyFill="1" applyBorder="1" applyAlignment="1" applyProtection="1">
      <alignment horizontal="left"/>
      <protection locked="0"/>
    </xf>
    <xf numFmtId="164" fontId="3" fillId="0" borderId="0" xfId="0" applyFont="1" applyFill="1" applyBorder="1" applyAlignment="1" applyProtection="1">
      <alignment horizontal="left"/>
      <protection locked="0"/>
    </xf>
    <xf numFmtId="164" fontId="4" fillId="0" borderId="0" xfId="0" applyFont="1" applyAlignment="1">
      <alignment horizontal="center"/>
    </xf>
    <xf numFmtId="164" fontId="0" fillId="0" borderId="2" xfId="0" applyFont="1" applyBorder="1" applyAlignment="1">
      <alignment horizontal="center"/>
    </xf>
    <xf numFmtId="164" fontId="0" fillId="0" borderId="1" xfId="0" applyFont="1" applyBorder="1" applyAlignment="1">
      <alignment horizontal="center"/>
    </xf>
    <xf numFmtId="164" fontId="0" fillId="0" borderId="0" xfId="0" applyFont="1" applyBorder="1" applyAlignment="1">
      <alignment horizontal="left"/>
    </xf>
    <xf numFmtId="164" fontId="4" fillId="0" borderId="0" xfId="0" applyFont="1" applyBorder="1" applyAlignment="1">
      <alignment horizontal="left"/>
    </xf>
    <xf numFmtId="164" fontId="0" fillId="0" borderId="0" xfId="0" applyBorder="1" applyAlignment="1">
      <alignment/>
    </xf>
    <xf numFmtId="164" fontId="0" fillId="0" borderId="0" xfId="0" applyBorder="1" applyAlignment="1">
      <alignment horizontal="left"/>
    </xf>
    <xf numFmtId="164" fontId="0" fillId="0" borderId="2" xfId="0" applyFont="1" applyBorder="1" applyAlignment="1">
      <alignment/>
    </xf>
    <xf numFmtId="164" fontId="0" fillId="4" borderId="2" xfId="0" applyFill="1" applyBorder="1" applyAlignment="1">
      <alignment/>
    </xf>
    <xf numFmtId="164" fontId="0" fillId="5" borderId="1" xfId="0" applyFill="1" applyBorder="1" applyAlignment="1" applyProtection="1">
      <alignment/>
      <protection locked="0"/>
    </xf>
    <xf numFmtId="165" fontId="0" fillId="0" borderId="0" xfId="0" applyNumberFormat="1" applyBorder="1" applyAlignment="1">
      <alignment horizontal="left"/>
    </xf>
    <xf numFmtId="164" fontId="2" fillId="0" borderId="2" xfId="0" applyFont="1" applyBorder="1" applyAlignment="1">
      <alignment/>
    </xf>
    <xf numFmtId="164" fontId="2" fillId="4" borderId="2" xfId="0" applyFont="1" applyFill="1" applyBorder="1" applyAlignment="1">
      <alignment/>
    </xf>
    <xf numFmtId="166" fontId="2" fillId="0" borderId="1" xfId="0" applyNumberFormat="1" applyFont="1" applyBorder="1" applyAlignment="1">
      <alignment/>
    </xf>
    <xf numFmtId="164" fontId="2" fillId="0" borderId="0" xfId="0" applyFont="1" applyBorder="1" applyAlignment="1">
      <alignment horizontal="left"/>
    </xf>
    <xf numFmtId="166" fontId="0" fillId="5" borderId="1" xfId="0" applyNumberFormat="1" applyFill="1" applyBorder="1" applyAlignment="1" applyProtection="1">
      <alignment/>
      <protection locked="0"/>
    </xf>
    <xf numFmtId="167" fontId="2" fillId="5" borderId="2" xfId="0" applyNumberFormat="1" applyFont="1" applyFill="1" applyBorder="1" applyAlignment="1" applyProtection="1">
      <alignment/>
      <protection locked="0"/>
    </xf>
    <xf numFmtId="168" fontId="2" fillId="0" borderId="1" xfId="0" applyNumberFormat="1" applyFont="1" applyBorder="1" applyAlignment="1">
      <alignment/>
    </xf>
    <xf numFmtId="164" fontId="5" fillId="0" borderId="0" xfId="0" applyFont="1" applyBorder="1" applyAlignment="1">
      <alignment horizontal="left"/>
    </xf>
    <xf numFmtId="168" fontId="0" fillId="2" borderId="2" xfId="0" applyNumberFormat="1" applyFill="1" applyBorder="1" applyAlignment="1" applyProtection="1">
      <alignment/>
      <protection locked="0"/>
    </xf>
    <xf numFmtId="168" fontId="0" fillId="5" borderId="1" xfId="0" applyNumberFormat="1" applyFill="1" applyBorder="1" applyAlignment="1" applyProtection="1">
      <alignment/>
      <protection locked="0"/>
    </xf>
    <xf numFmtId="167" fontId="2" fillId="4" borderId="2" xfId="0" applyNumberFormat="1" applyFont="1" applyFill="1" applyBorder="1" applyAlignment="1">
      <alignment/>
    </xf>
    <xf numFmtId="169" fontId="3" fillId="2" borderId="2" xfId="0" applyNumberFormat="1" applyFont="1" applyFill="1" applyBorder="1" applyAlignment="1" applyProtection="1">
      <alignment/>
      <protection locked="0"/>
    </xf>
    <xf numFmtId="169" fontId="0" fillId="5" borderId="1" xfId="0" applyNumberFormat="1" applyFill="1" applyBorder="1" applyAlignment="1" applyProtection="1">
      <alignment/>
      <protection locked="0"/>
    </xf>
    <xf numFmtId="168" fontId="0" fillId="0" borderId="2" xfId="0" applyNumberFormat="1" applyFill="1" applyBorder="1" applyAlignment="1">
      <alignment/>
    </xf>
    <xf numFmtId="168" fontId="0" fillId="0" borderId="1" xfId="0" applyNumberFormat="1" applyFill="1" applyBorder="1" applyAlignment="1">
      <alignment/>
    </xf>
    <xf numFmtId="164" fontId="0" fillId="0" borderId="0" xfId="0" applyFill="1" applyBorder="1" applyAlignment="1">
      <alignment horizontal="left"/>
    </xf>
    <xf numFmtId="168" fontId="0" fillId="2" borderId="1" xfId="0" applyNumberFormat="1" applyFill="1" applyBorder="1" applyAlignment="1" applyProtection="1">
      <alignment/>
      <protection locked="0"/>
    </xf>
    <xf numFmtId="167" fontId="2" fillId="0" borderId="0" xfId="0" applyNumberFormat="1" applyFont="1" applyFill="1" applyBorder="1" applyAlignment="1">
      <alignment/>
    </xf>
    <xf numFmtId="168" fontId="2" fillId="0" borderId="3" xfId="0" applyNumberFormat="1" applyFont="1" applyBorder="1" applyAlignment="1">
      <alignment/>
    </xf>
    <xf numFmtId="168" fontId="0" fillId="0" borderId="1" xfId="0" applyNumberFormat="1" applyFill="1" applyBorder="1" applyAlignment="1" applyProtection="1">
      <alignment/>
      <protection/>
    </xf>
    <xf numFmtId="164" fontId="2" fillId="0" borderId="3" xfId="0" applyFont="1" applyBorder="1" applyAlignment="1">
      <alignment/>
    </xf>
    <xf numFmtId="168" fontId="0" fillId="0" borderId="2" xfId="0" applyNumberFormat="1" applyBorder="1" applyAlignment="1">
      <alignment/>
    </xf>
    <xf numFmtId="167" fontId="0" fillId="5" borderId="2" xfId="0" applyNumberFormat="1" applyFont="1" applyFill="1" applyBorder="1" applyAlignment="1" applyProtection="1">
      <alignment/>
      <protection locked="0"/>
    </xf>
    <xf numFmtId="164" fontId="7" fillId="0" borderId="0" xfId="0" applyFont="1" applyBorder="1" applyAlignment="1">
      <alignment horizontal="left"/>
    </xf>
    <xf numFmtId="168" fontId="0" fillId="0" borderId="1" xfId="0" applyNumberFormat="1" applyBorder="1" applyAlignment="1">
      <alignment/>
    </xf>
    <xf numFmtId="167" fontId="0" fillId="4" borderId="2" xfId="0" applyNumberFormat="1" applyFill="1" applyBorder="1" applyAlignment="1">
      <alignment/>
    </xf>
    <xf numFmtId="164" fontId="8" fillId="0" borderId="0" xfId="0" applyFont="1" applyBorder="1" applyAlignment="1">
      <alignment horizontal="left"/>
    </xf>
    <xf numFmtId="167" fontId="9" fillId="0" borderId="0" xfId="0" applyNumberFormat="1" applyFont="1" applyAlignment="1">
      <alignment/>
    </xf>
    <xf numFmtId="164" fontId="10" fillId="0" borderId="0" xfId="0" applyFont="1" applyBorder="1" applyAlignment="1">
      <alignment horizontal="center"/>
    </xf>
    <xf numFmtId="167" fontId="0" fillId="0" borderId="0" xfId="0" applyNumberFormat="1" applyFill="1" applyBorder="1" applyAlignment="1">
      <alignment/>
    </xf>
    <xf numFmtId="168" fontId="2" fillId="0" borderId="0" xfId="0" applyNumberFormat="1" applyFont="1" applyAlignment="1">
      <alignment/>
    </xf>
    <xf numFmtId="164" fontId="4" fillId="0" borderId="0" xfId="0" applyFont="1" applyAlignment="1">
      <alignment horizontal="left"/>
    </xf>
    <xf numFmtId="168" fontId="11" fillId="0" borderId="0" xfId="0" applyNumberFormat="1" applyFont="1" applyAlignment="1">
      <alignment horizontal="center"/>
    </xf>
    <xf numFmtId="167" fontId="10" fillId="5" borderId="1" xfId="0" applyNumberFormat="1" applyFont="1" applyFill="1" applyBorder="1" applyAlignment="1" applyProtection="1">
      <alignment horizontal="center"/>
      <protection locked="0"/>
    </xf>
    <xf numFmtId="166" fontId="6" fillId="6" borderId="1" xfId="0" applyNumberFormat="1" applyFont="1" applyFill="1" applyBorder="1" applyAlignment="1" applyProtection="1">
      <alignment/>
      <protection locked="0"/>
    </xf>
    <xf numFmtId="170" fontId="2" fillId="0" borderId="1" xfId="0" applyNumberFormat="1" applyFont="1" applyBorder="1" applyAlignment="1">
      <alignment horizontal="center"/>
    </xf>
    <xf numFmtId="167" fontId="2" fillId="0" borderId="1" xfId="0" applyNumberFormat="1" applyFont="1" applyBorder="1" applyAlignment="1">
      <alignment/>
    </xf>
    <xf numFmtId="164" fontId="12" fillId="6" borderId="0" xfId="0" applyFont="1" applyFill="1" applyBorder="1" applyAlignment="1">
      <alignment horizontal="left"/>
    </xf>
    <xf numFmtId="166" fontId="2" fillId="0" borderId="1" xfId="0" applyNumberFormat="1" applyFont="1" applyFill="1" applyBorder="1" applyAlignment="1" applyProtection="1">
      <alignment/>
      <protection/>
    </xf>
    <xf numFmtId="164" fontId="2" fillId="0" borderId="4" xfId="0" applyFont="1" applyBorder="1" applyAlignment="1">
      <alignment horizontal="left"/>
    </xf>
    <xf numFmtId="164" fontId="0" fillId="0" borderId="2" xfId="0" applyFont="1" applyFill="1" applyBorder="1" applyAlignment="1">
      <alignment/>
    </xf>
    <xf numFmtId="167" fontId="2" fillId="0" borderId="2" xfId="0" applyNumberFormat="1" applyFont="1" applyFill="1" applyBorder="1" applyAlignment="1">
      <alignment/>
    </xf>
    <xf numFmtId="166" fontId="2" fillId="0" borderId="1" xfId="0" applyNumberFormat="1" applyFont="1" applyFill="1" applyBorder="1" applyAlignment="1">
      <alignment/>
    </xf>
    <xf numFmtId="164" fontId="2" fillId="0" borderId="0" xfId="0" applyFont="1" applyFill="1" applyBorder="1" applyAlignment="1">
      <alignment horizontal="left"/>
    </xf>
    <xf numFmtId="164" fontId="2" fillId="0" borderId="0" xfId="0" applyFont="1" applyFill="1" applyAlignment="1">
      <alignment/>
    </xf>
    <xf numFmtId="167" fontId="0" fillId="5" borderId="2" xfId="0" applyNumberFormat="1" applyFill="1" applyBorder="1" applyAlignment="1" applyProtection="1">
      <alignment/>
      <protection locked="0"/>
    </xf>
    <xf numFmtId="166" fontId="0" fillId="0" borderId="1" xfId="0" applyNumberFormat="1" applyBorder="1" applyAlignment="1">
      <alignment/>
    </xf>
    <xf numFmtId="164" fontId="0" fillId="0" borderId="5" xfId="0" applyFont="1" applyFill="1" applyBorder="1" applyAlignment="1">
      <alignment/>
    </xf>
    <xf numFmtId="167" fontId="2" fillId="0" borderId="5" xfId="0" applyNumberFormat="1" applyFont="1" applyFill="1" applyBorder="1" applyAlignment="1">
      <alignment/>
    </xf>
    <xf numFmtId="166" fontId="2" fillId="0" borderId="5" xfId="0" applyNumberFormat="1" applyFont="1" applyFill="1" applyBorder="1" applyAlignment="1">
      <alignment/>
    </xf>
    <xf numFmtId="164" fontId="2" fillId="0" borderId="5" xfId="0" applyFont="1" applyFill="1" applyBorder="1" applyAlignment="1">
      <alignment horizontal="left"/>
    </xf>
    <xf numFmtId="164" fontId="4" fillId="0" borderId="0" xfId="0" applyFont="1" applyFill="1" applyAlignment="1">
      <alignment horizontal="left"/>
    </xf>
    <xf numFmtId="166" fontId="2" fillId="0" borderId="0" xfId="0" applyNumberFormat="1" applyFont="1" applyFill="1" applyAlignment="1">
      <alignment/>
    </xf>
    <xf numFmtId="164" fontId="13" fillId="0" borderId="0" xfId="0" applyFont="1" applyFill="1" applyBorder="1" applyAlignment="1">
      <alignment horizontal="center"/>
    </xf>
    <xf numFmtId="164" fontId="0" fillId="0" borderId="0" xfId="0" applyFont="1" applyAlignment="1">
      <alignment/>
    </xf>
    <xf numFmtId="164" fontId="2" fillId="0" borderId="0" xfId="0" applyFont="1" applyBorder="1" applyAlignment="1">
      <alignment/>
    </xf>
    <xf numFmtId="167" fontId="2" fillId="0" borderId="0" xfId="0" applyNumberFormat="1" applyFont="1" applyAlignment="1">
      <alignment/>
    </xf>
    <xf numFmtId="168" fontId="2" fillId="5" borderId="2" xfId="0" applyNumberFormat="1" applyFont="1" applyFill="1" applyBorder="1" applyAlignment="1" applyProtection="1">
      <alignment/>
      <protection locked="0"/>
    </xf>
    <xf numFmtId="169" fontId="2" fillId="0" borderId="4" xfId="0" applyNumberFormat="1" applyFont="1" applyFill="1" applyBorder="1" applyAlignment="1">
      <alignment horizontal="center"/>
    </xf>
    <xf numFmtId="164" fontId="0" fillId="0" borderId="4" xfId="0" applyFont="1" applyBorder="1" applyAlignment="1">
      <alignment horizontal="left" vertical="center" wrapText="1"/>
    </xf>
    <xf numFmtId="164" fontId="0" fillId="4" borderId="1" xfId="0" applyFill="1" applyBorder="1" applyAlignment="1">
      <alignment/>
    </xf>
    <xf numFmtId="164" fontId="0" fillId="5" borderId="4" xfId="0" applyFont="1" applyFill="1" applyBorder="1" applyAlignment="1" applyProtection="1">
      <alignment horizontal="center"/>
      <protection locked="0"/>
    </xf>
    <xf numFmtId="164" fontId="14" fillId="0" borderId="0" xfId="0" applyFont="1" applyBorder="1" applyAlignment="1">
      <alignment horizontal="left"/>
    </xf>
    <xf numFmtId="164" fontId="0" fillId="0" borderId="1" xfId="0" applyBorder="1" applyAlignment="1">
      <alignment horizontal="center"/>
    </xf>
    <xf numFmtId="171" fontId="0" fillId="0" borderId="4" xfId="0" applyNumberFormat="1" applyBorder="1" applyAlignment="1">
      <alignment horizontal="center"/>
    </xf>
    <xf numFmtId="171" fontId="0" fillId="0" borderId="1" xfId="0" applyNumberFormat="1" applyBorder="1" applyAlignment="1">
      <alignment/>
    </xf>
    <xf numFmtId="166" fontId="0" fillId="0" borderId="4" xfId="0" applyNumberFormat="1" applyBorder="1" applyAlignment="1">
      <alignment horizontal="center"/>
    </xf>
    <xf numFmtId="170" fontId="0" fillId="0" borderId="1" xfId="0" applyNumberFormat="1" applyBorder="1" applyAlignment="1">
      <alignment horizontal="center"/>
    </xf>
    <xf numFmtId="164" fontId="15" fillId="7" borderId="6" xfId="0" applyFont="1" applyFill="1" applyBorder="1" applyAlignment="1">
      <alignment/>
    </xf>
    <xf numFmtId="164" fontId="0" fillId="7" borderId="5" xfId="0" applyFill="1" applyBorder="1" applyAlignment="1">
      <alignment/>
    </xf>
    <xf numFmtId="164" fontId="0" fillId="7" borderId="7" xfId="0" applyFill="1" applyBorder="1" applyAlignment="1">
      <alignment/>
    </xf>
    <xf numFmtId="164" fontId="15" fillId="7" borderId="8" xfId="0" applyFont="1" applyFill="1" applyBorder="1" applyAlignment="1">
      <alignment/>
    </xf>
    <xf numFmtId="164" fontId="0" fillId="7" borderId="9" xfId="0" applyFill="1" applyBorder="1" applyAlignment="1">
      <alignment/>
    </xf>
    <xf numFmtId="164" fontId="0" fillId="7" borderId="10" xfId="0" applyFill="1" applyBorder="1" applyAlignment="1">
      <alignment/>
    </xf>
    <xf numFmtId="164" fontId="15" fillId="7" borderId="11" xfId="0" applyFont="1" applyFill="1" applyBorder="1" applyAlignment="1">
      <alignment horizontal="left"/>
    </xf>
    <xf numFmtId="164" fontId="0" fillId="0" borderId="0" xfId="0" applyFont="1" applyAlignment="1">
      <alignment horizontal="center"/>
    </xf>
    <xf numFmtId="164" fontId="15" fillId="7" borderId="12"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E0021"/>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0FFC9"/>
      <rgbColor rgb="00FFFF99"/>
      <rgbColor rgb="0099CCFF"/>
      <rgbColor rgb="00FF99CC"/>
      <rgbColor rgb="00CC99FF"/>
      <rgbColor rgb="00FFCC99"/>
      <rgbColor rgb="003366FF"/>
      <rgbColor rgb="0033CCCC"/>
      <rgbColor rgb="0099CC00"/>
      <rgbColor rgb="00FFCC00"/>
      <rgbColor rgb="00FF9900"/>
      <rgbColor rgb="00FF420E"/>
      <rgbColor rgb="00666666"/>
      <rgbColor rgb="00B3B3B3"/>
      <rgbColor rgb="00004A4A"/>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2:J21"/>
  <sheetViews>
    <sheetView showGridLines="0" workbookViewId="0" topLeftCell="A1">
      <selection activeCell="A2" sqref="A2"/>
    </sheetView>
  </sheetViews>
  <sheetFormatPr defaultColWidth="12.57421875" defaultRowHeight="12.75"/>
  <cols>
    <col min="1" max="16384" width="11.57421875" style="0" customWidth="1"/>
  </cols>
  <sheetData>
    <row r="2" spans="1:10" ht="12.75" customHeight="1">
      <c r="A2" s="1" t="s">
        <v>0</v>
      </c>
      <c r="B2" s="1"/>
      <c r="C2" s="1"/>
      <c r="D2" s="1"/>
      <c r="E2" s="1"/>
      <c r="F2" s="1"/>
      <c r="G2" s="1"/>
      <c r="H2" s="1"/>
      <c r="I2" s="1"/>
      <c r="J2" s="1"/>
    </row>
    <row r="3" spans="1:10" ht="12.75">
      <c r="A3" s="1"/>
      <c r="B3" s="1"/>
      <c r="C3" s="1"/>
      <c r="D3" s="1"/>
      <c r="E3" s="1"/>
      <c r="F3" s="1"/>
      <c r="G3" s="1"/>
      <c r="H3" s="1"/>
      <c r="I3" s="1"/>
      <c r="J3" s="1"/>
    </row>
    <row r="4" spans="1:10" ht="12.75">
      <c r="A4" s="1"/>
      <c r="B4" s="1"/>
      <c r="C4" s="1"/>
      <c r="D4" s="1"/>
      <c r="E4" s="1"/>
      <c r="F4" s="1"/>
      <c r="G4" s="1"/>
      <c r="H4" s="1"/>
      <c r="I4" s="1"/>
      <c r="J4" s="1"/>
    </row>
    <row r="5" spans="1:10" ht="12.75">
      <c r="A5" s="1"/>
      <c r="B5" s="1"/>
      <c r="C5" s="1"/>
      <c r="D5" s="1"/>
      <c r="E5" s="1"/>
      <c r="F5" s="1"/>
      <c r="G5" s="1"/>
      <c r="H5" s="1"/>
      <c r="I5" s="1"/>
      <c r="J5" s="1"/>
    </row>
    <row r="6" spans="1:10" ht="12.75">
      <c r="A6" s="1"/>
      <c r="B6" s="1"/>
      <c r="C6" s="1"/>
      <c r="D6" s="1"/>
      <c r="E6" s="1"/>
      <c r="F6" s="1"/>
      <c r="G6" s="1"/>
      <c r="H6" s="1"/>
      <c r="I6" s="1"/>
      <c r="J6" s="1"/>
    </row>
    <row r="7" spans="1:10" ht="12.75">
      <c r="A7" s="1"/>
      <c r="B7" s="1"/>
      <c r="C7" s="1"/>
      <c r="D7" s="1"/>
      <c r="E7" s="1"/>
      <c r="F7" s="1"/>
      <c r="G7" s="1"/>
      <c r="H7" s="1"/>
      <c r="I7" s="1"/>
      <c r="J7" s="1"/>
    </row>
    <row r="8" spans="1:10" ht="12.75">
      <c r="A8" s="1"/>
      <c r="B8" s="1"/>
      <c r="C8" s="1"/>
      <c r="D8" s="1"/>
      <c r="E8" s="1"/>
      <c r="F8" s="1"/>
      <c r="G8" s="1"/>
      <c r="H8" s="1"/>
      <c r="I8" s="1"/>
      <c r="J8" s="1"/>
    </row>
    <row r="9" spans="1:10" ht="12.75">
      <c r="A9" s="1"/>
      <c r="B9" s="1"/>
      <c r="C9" s="1"/>
      <c r="D9" s="1"/>
      <c r="E9" s="1"/>
      <c r="F9" s="1"/>
      <c r="G9" s="1"/>
      <c r="H9" s="1"/>
      <c r="I9" s="1"/>
      <c r="J9" s="1"/>
    </row>
    <row r="10" spans="1:10" ht="12.75">
      <c r="A10" s="1"/>
      <c r="B10" s="1"/>
      <c r="C10" s="1"/>
      <c r="D10" s="1"/>
      <c r="E10" s="1"/>
      <c r="F10" s="1"/>
      <c r="G10" s="1"/>
      <c r="H10" s="1"/>
      <c r="I10" s="1"/>
      <c r="J10" s="1"/>
    </row>
    <row r="11" spans="1:10" ht="12.75">
      <c r="A11" s="1"/>
      <c r="B11" s="1"/>
      <c r="C11" s="1"/>
      <c r="D11" s="1"/>
      <c r="E11" s="1"/>
      <c r="F11" s="1"/>
      <c r="G11" s="1"/>
      <c r="H11" s="1"/>
      <c r="I11" s="1"/>
      <c r="J11" s="1"/>
    </row>
    <row r="12" spans="1:10" ht="12.75">
      <c r="A12" s="1"/>
      <c r="B12" s="1"/>
      <c r="C12" s="1"/>
      <c r="D12" s="1"/>
      <c r="E12" s="1"/>
      <c r="F12" s="1"/>
      <c r="G12" s="1"/>
      <c r="H12" s="1"/>
      <c r="I12" s="1"/>
      <c r="J12" s="1"/>
    </row>
    <row r="13" spans="1:10" ht="12.75">
      <c r="A13" s="1"/>
      <c r="B13" s="1"/>
      <c r="C13" s="1"/>
      <c r="D13" s="1"/>
      <c r="E13" s="1"/>
      <c r="F13" s="1"/>
      <c r="G13" s="1"/>
      <c r="H13" s="1"/>
      <c r="I13" s="1"/>
      <c r="J13" s="1"/>
    </row>
    <row r="14" spans="1:10" ht="12.75">
      <c r="A14" s="1"/>
      <c r="B14" s="1"/>
      <c r="C14" s="1"/>
      <c r="D14" s="1"/>
      <c r="E14" s="1"/>
      <c r="F14" s="1"/>
      <c r="G14" s="1"/>
      <c r="H14" s="1"/>
      <c r="I14" s="1"/>
      <c r="J14" s="1"/>
    </row>
    <row r="15" spans="1:10" ht="12.75">
      <c r="A15" s="1"/>
      <c r="B15" s="1"/>
      <c r="C15" s="1"/>
      <c r="D15" s="1"/>
      <c r="E15" s="1"/>
      <c r="F15" s="1"/>
      <c r="G15" s="1"/>
      <c r="H15" s="1"/>
      <c r="I15" s="1"/>
      <c r="J15" s="1"/>
    </row>
    <row r="16" spans="1:10" ht="12.75">
      <c r="A16" s="1"/>
      <c r="B16" s="1"/>
      <c r="C16" s="1"/>
      <c r="D16" s="1"/>
      <c r="E16" s="1"/>
      <c r="F16" s="1"/>
      <c r="G16" s="1"/>
      <c r="H16" s="1"/>
      <c r="I16" s="1"/>
      <c r="J16" s="1"/>
    </row>
    <row r="17" spans="1:10" ht="12.75">
      <c r="A17" s="1"/>
      <c r="B17" s="1"/>
      <c r="C17" s="1"/>
      <c r="D17" s="1"/>
      <c r="E17" s="1"/>
      <c r="F17" s="1"/>
      <c r="G17" s="1"/>
      <c r="H17" s="1"/>
      <c r="I17" s="1"/>
      <c r="J17" s="1"/>
    </row>
    <row r="18" spans="1:10" ht="12.75">
      <c r="A18" s="1"/>
      <c r="B18" s="1"/>
      <c r="C18" s="1"/>
      <c r="D18" s="1"/>
      <c r="E18" s="1"/>
      <c r="F18" s="1"/>
      <c r="G18" s="1"/>
      <c r="H18" s="1"/>
      <c r="I18" s="1"/>
      <c r="J18" s="1"/>
    </row>
    <row r="19" spans="1:10" ht="12.75">
      <c r="A19" s="1"/>
      <c r="B19" s="1"/>
      <c r="C19" s="1"/>
      <c r="D19" s="1"/>
      <c r="E19" s="1"/>
      <c r="F19" s="1"/>
      <c r="G19" s="1"/>
      <c r="H19" s="1"/>
      <c r="I19" s="1"/>
      <c r="J19" s="1"/>
    </row>
    <row r="20" spans="1:10" ht="12.75">
      <c r="A20" s="1"/>
      <c r="B20" s="1"/>
      <c r="C20" s="1"/>
      <c r="D20" s="1"/>
      <c r="E20" s="1"/>
      <c r="F20" s="1"/>
      <c r="G20" s="1"/>
      <c r="H20" s="1"/>
      <c r="I20" s="1"/>
      <c r="J20" s="1"/>
    </row>
    <row r="21" spans="1:10" ht="12.75">
      <c r="A21" s="1"/>
      <c r="B21" s="1"/>
      <c r="C21" s="1"/>
      <c r="D21" s="1"/>
      <c r="E21" s="1"/>
      <c r="F21" s="1"/>
      <c r="G21" s="1"/>
      <c r="H21" s="1"/>
      <c r="I21" s="1"/>
      <c r="J21" s="1"/>
    </row>
  </sheetData>
  <sheetProtection sheet="1"/>
  <mergeCells count="1">
    <mergeCell ref="A2:J21"/>
  </mergeCells>
  <printOptions/>
  <pageMargins left="0.7875" right="0.7875" top="1.025" bottom="1.025" header="0.7875" footer="0.7875"/>
  <pageSetup fitToHeight="1" fitToWidth="1" horizontalDpi="300" verticalDpi="300" orientation="landscape"/>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55"/>
  <sheetViews>
    <sheetView showGridLines="0" tabSelected="1" workbookViewId="0" topLeftCell="A1">
      <selection activeCell="D18" sqref="D18"/>
    </sheetView>
  </sheetViews>
  <sheetFormatPr defaultColWidth="12.57421875" defaultRowHeight="12.75"/>
  <cols>
    <col min="1" max="1" width="3.28125" style="0" customWidth="1"/>
    <col min="2" max="2" width="26.8515625" style="0" customWidth="1"/>
    <col min="3" max="4" width="11.57421875" style="0" customWidth="1"/>
    <col min="5" max="5" width="26.00390625" style="2" customWidth="1"/>
    <col min="6" max="6" width="11.57421875" style="0" customWidth="1"/>
    <col min="7" max="7" width="26.00390625" style="0" customWidth="1"/>
    <col min="8" max="16384" width="11.57421875" style="0" customWidth="1"/>
  </cols>
  <sheetData>
    <row r="1" spans="2:10" ht="12.75">
      <c r="B1" s="3" t="s">
        <v>1</v>
      </c>
      <c r="C1" s="3"/>
      <c r="D1" s="3"/>
      <c r="E1" s="3"/>
      <c r="F1" s="3"/>
      <c r="G1" s="3"/>
      <c r="H1" s="3"/>
      <c r="I1" s="3"/>
      <c r="J1" s="3"/>
    </row>
    <row r="2" ht="12.75">
      <c r="B2" t="s">
        <v>2</v>
      </c>
    </row>
    <row r="3" spans="1:9" s="4" customFormat="1" ht="12.75" customHeight="1">
      <c r="A3"/>
      <c r="C3" s="5" t="s">
        <v>3</v>
      </c>
      <c r="D3" s="5"/>
      <c r="E3" s="5"/>
      <c r="G3" s="6" t="s">
        <v>4</v>
      </c>
      <c r="H3" s="6"/>
      <c r="I3" s="6"/>
    </row>
    <row r="4" spans="1:5" s="4" customFormat="1" ht="12.75" customHeight="1">
      <c r="A4"/>
      <c r="C4"/>
      <c r="D4" s="7"/>
      <c r="E4" s="7"/>
    </row>
    <row r="5" spans="2:10" ht="12.75">
      <c r="B5" s="8" t="s">
        <v>5</v>
      </c>
      <c r="C5" s="9" t="s">
        <v>6</v>
      </c>
      <c r="D5" s="10" t="s">
        <v>7</v>
      </c>
      <c r="E5" s="11" t="s">
        <v>8</v>
      </c>
      <c r="G5" s="12" t="s">
        <v>9</v>
      </c>
      <c r="H5" s="13"/>
      <c r="J5" s="14"/>
    </row>
    <row r="6" spans="2:10" ht="12.75">
      <c r="B6" s="15" t="s">
        <v>10</v>
      </c>
      <c r="C6" s="16"/>
      <c r="D6" s="17">
        <v>12</v>
      </c>
      <c r="E6" s="18">
        <f>D7/D8</f>
        <v>1.3002683753926811</v>
      </c>
      <c r="G6" s="19" t="s">
        <v>11</v>
      </c>
      <c r="H6" s="20"/>
      <c r="I6" s="21">
        <f>D20</f>
        <v>28650</v>
      </c>
      <c r="J6" s="22"/>
    </row>
    <row r="7" spans="2:10" ht="12.75">
      <c r="B7" s="15" t="s">
        <v>12</v>
      </c>
      <c r="C7" s="16"/>
      <c r="D7" s="23">
        <v>125000</v>
      </c>
      <c r="E7" s="13"/>
      <c r="G7" s="19" t="s">
        <v>13</v>
      </c>
      <c r="H7" s="24">
        <v>0.095</v>
      </c>
      <c r="I7" s="25">
        <f>D19*H7</f>
        <v>18145</v>
      </c>
      <c r="J7" s="26"/>
    </row>
    <row r="8" spans="2:10" ht="12.75">
      <c r="B8" s="15" t="s">
        <v>14</v>
      </c>
      <c r="C8" s="27">
        <f>D8</f>
        <v>96134</v>
      </c>
      <c r="D8" s="28">
        <v>96134</v>
      </c>
      <c r="E8" s="14"/>
      <c r="G8" s="19" t="s">
        <v>15</v>
      </c>
      <c r="H8" s="29"/>
      <c r="I8" s="25">
        <f>I7+D20</f>
        <v>46795</v>
      </c>
      <c r="J8" s="26"/>
    </row>
    <row r="9" spans="2:10" ht="15">
      <c r="B9" s="15" t="s">
        <v>16</v>
      </c>
      <c r="C9" s="30">
        <v>0.35</v>
      </c>
      <c r="D9" s="31">
        <v>0.85</v>
      </c>
      <c r="E9" s="14"/>
      <c r="G9" s="19" t="s">
        <v>17</v>
      </c>
      <c r="H9" s="29"/>
      <c r="I9" s="25">
        <f>D25</f>
        <v>169655.75</v>
      </c>
      <c r="J9" s="26"/>
    </row>
    <row r="10" spans="2:10" ht="12.75">
      <c r="B10" s="15" t="s">
        <v>18</v>
      </c>
      <c r="C10" s="32">
        <f>C9*C8</f>
        <v>33646.9</v>
      </c>
      <c r="D10" s="33">
        <f>D9*D8</f>
        <v>81713.9</v>
      </c>
      <c r="E10" s="34"/>
      <c r="G10" s="19" t="s">
        <v>19</v>
      </c>
      <c r="H10" s="29"/>
      <c r="I10" s="25">
        <f>I9+I8</f>
        <v>216450.75</v>
      </c>
      <c r="J10" s="26"/>
    </row>
    <row r="11" spans="2:10" ht="12.75">
      <c r="B11" s="15" t="s">
        <v>20</v>
      </c>
      <c r="C11" s="35"/>
      <c r="D11" s="28"/>
      <c r="E11" s="34"/>
      <c r="G11" s="4"/>
      <c r="H11" s="36"/>
      <c r="I11" s="37"/>
      <c r="J11" s="26"/>
    </row>
    <row r="12" spans="2:10" ht="12.75">
      <c r="B12" s="15" t="s">
        <v>21</v>
      </c>
      <c r="C12" s="38">
        <f>C10+C11</f>
        <v>33646.9</v>
      </c>
      <c r="D12" s="38">
        <f>D10+D11</f>
        <v>81713.9</v>
      </c>
      <c r="E12" s="34"/>
      <c r="G12" s="4"/>
      <c r="H12" s="36"/>
      <c r="I12" s="39"/>
      <c r="J12" s="26"/>
    </row>
    <row r="13" spans="2:10" ht="12.75">
      <c r="B13" s="15" t="s">
        <v>22</v>
      </c>
      <c r="C13" s="40">
        <f>D13</f>
        <v>52100</v>
      </c>
      <c r="D13" s="28">
        <v>52100</v>
      </c>
      <c r="E13" s="14"/>
      <c r="G13" s="19" t="s">
        <v>23</v>
      </c>
      <c r="H13" s="41">
        <v>0.015</v>
      </c>
      <c r="I13" s="21">
        <f>H13*D19</f>
        <v>2865</v>
      </c>
      <c r="J13" s="42" t="s">
        <v>24</v>
      </c>
    </row>
    <row r="14" spans="2:10" ht="12.75">
      <c r="B14" s="15" t="s">
        <v>25</v>
      </c>
      <c r="C14" s="43">
        <f>C12-C13</f>
        <v>-18453.1</v>
      </c>
      <c r="D14" s="43">
        <f>D12-D13</f>
        <v>29613.899999999994</v>
      </c>
      <c r="E14" s="14"/>
      <c r="G14" s="19" t="s">
        <v>26</v>
      </c>
      <c r="H14" s="44"/>
      <c r="I14" s="25">
        <f>I13+D14</f>
        <v>32478.899999999994</v>
      </c>
      <c r="J14" s="45"/>
    </row>
    <row r="15" spans="3:10" ht="12.75">
      <c r="C15" s="13"/>
      <c r="D15" s="46">
        <f>I19</f>
        <v>0.15005214812145484</v>
      </c>
      <c r="E15" s="47" t="s">
        <v>27</v>
      </c>
      <c r="G15" s="4"/>
      <c r="H15" s="48"/>
      <c r="I15" s="49"/>
      <c r="J15" s="45"/>
    </row>
    <row r="16" spans="2:10" ht="15">
      <c r="B16" s="50" t="s">
        <v>28</v>
      </c>
      <c r="C16" s="13"/>
      <c r="D16" s="51" t="str">
        <f>IF(I19&gt;E16,"GOOD","")</f>
        <v>GOOD</v>
      </c>
      <c r="E16" s="52">
        <v>0.15</v>
      </c>
      <c r="G16" s="50" t="s">
        <v>29</v>
      </c>
      <c r="H16" s="48"/>
      <c r="I16" s="49"/>
      <c r="J16" s="45"/>
    </row>
    <row r="17" spans="2:10" ht="15.75">
      <c r="B17" s="15" t="s">
        <v>30</v>
      </c>
      <c r="C17" s="16"/>
      <c r="D17" s="53">
        <v>89000</v>
      </c>
      <c r="E17" s="14"/>
      <c r="G17" s="19" t="s">
        <v>31</v>
      </c>
      <c r="H17" s="29"/>
      <c r="I17" s="25">
        <f>I10/D6</f>
        <v>18037.5625</v>
      </c>
      <c r="J17" s="26"/>
    </row>
    <row r="18" spans="2:10" ht="12.75">
      <c r="B18" s="15" t="s">
        <v>32</v>
      </c>
      <c r="C18" s="40">
        <f>D18/D6</f>
        <v>8500</v>
      </c>
      <c r="D18" s="28">
        <v>102000</v>
      </c>
      <c r="E18" s="14"/>
      <c r="G18" s="19" t="s">
        <v>33</v>
      </c>
      <c r="H18" s="20"/>
      <c r="I18" s="54">
        <f>I14/D29</f>
        <v>2.1271113219956685</v>
      </c>
      <c r="J18" s="22"/>
    </row>
    <row r="19" spans="2:10" ht="15">
      <c r="B19" s="15" t="s">
        <v>34</v>
      </c>
      <c r="C19" s="16"/>
      <c r="D19" s="33">
        <f>D17+D18</f>
        <v>191000</v>
      </c>
      <c r="E19" s="14"/>
      <c r="G19" s="19" t="s">
        <v>35</v>
      </c>
      <c r="H19" s="20"/>
      <c r="I19" s="55">
        <f>I14/I10</f>
        <v>0.15005214812145484</v>
      </c>
      <c r="J19" s="56" t="str">
        <f>IF(I19&gt;E16,"GOOD","")</f>
        <v>GOOD</v>
      </c>
    </row>
    <row r="20" spans="1:10" s="4" customFormat="1" ht="12.75">
      <c r="A20"/>
      <c r="B20" s="19" t="s">
        <v>36</v>
      </c>
      <c r="C20" s="24">
        <v>0.15</v>
      </c>
      <c r="D20" s="57">
        <f>C20*D19</f>
        <v>28650</v>
      </c>
      <c r="E20" s="58">
        <v>89000</v>
      </c>
      <c r="G20" s="19" t="s">
        <v>37</v>
      </c>
      <c r="H20" s="20"/>
      <c r="I20" s="55">
        <f>(I14)/I8</f>
        <v>0.694067742280158</v>
      </c>
      <c r="J20" s="22"/>
    </row>
    <row r="21" spans="1:10" s="63" customFormat="1" ht="12.75">
      <c r="A21"/>
      <c r="B21" s="59" t="s">
        <v>38</v>
      </c>
      <c r="C21" s="60"/>
      <c r="D21" s="61">
        <f>D19-D20</f>
        <v>162350</v>
      </c>
      <c r="E21" s="62"/>
      <c r="G21" s="15" t="s">
        <v>39</v>
      </c>
      <c r="H21" s="64">
        <v>0.09</v>
      </c>
      <c r="I21" s="65">
        <f>I14/H21</f>
        <v>360876.6666666666</v>
      </c>
      <c r="J21" s="14"/>
    </row>
    <row r="22" spans="1:10" s="63" customFormat="1" ht="12.75">
      <c r="A22"/>
      <c r="B22" s="66"/>
      <c r="C22" s="67"/>
      <c r="D22" s="68"/>
      <c r="E22" s="69"/>
      <c r="G22" s="15" t="s">
        <v>40</v>
      </c>
      <c r="H22" s="20"/>
      <c r="I22" s="55">
        <f>I9/I21</f>
        <v>0.470121140186398</v>
      </c>
      <c r="J22" s="22"/>
    </row>
    <row r="23" spans="1:10" s="63" customFormat="1" ht="12.75">
      <c r="A23"/>
      <c r="B23" s="70" t="s">
        <v>41</v>
      </c>
      <c r="C23" s="36"/>
      <c r="D23" s="71"/>
      <c r="E23" s="72" t="s">
        <v>42</v>
      </c>
      <c r="G23" s="73"/>
      <c r="H23" s="74"/>
      <c r="I23" s="75"/>
      <c r="J23" s="22"/>
    </row>
    <row r="24" spans="1:10" s="63" customFormat="1" ht="12.75">
      <c r="A24"/>
      <c r="B24" s="59" t="s">
        <v>43</v>
      </c>
      <c r="C24" s="76">
        <v>6</v>
      </c>
      <c r="D24" s="61">
        <f>(C24/12)*C26*D21</f>
        <v>7305.75</v>
      </c>
      <c r="E24" s="77">
        <f>D24/D19</f>
        <v>0.03825</v>
      </c>
      <c r="G24" s="50" t="s">
        <v>44</v>
      </c>
      <c r="H24" s="13"/>
      <c r="I24"/>
      <c r="J24" s="13"/>
    </row>
    <row r="25" spans="2:10" ht="12.75">
      <c r="B25" s="19" t="s">
        <v>45</v>
      </c>
      <c r="C25" s="16"/>
      <c r="D25" s="21">
        <f>D21+D24</f>
        <v>169655.75</v>
      </c>
      <c r="E25" s="78" t="s">
        <v>46</v>
      </c>
      <c r="G25" s="15" t="s">
        <v>47</v>
      </c>
      <c r="H25" s="64">
        <v>0.7</v>
      </c>
      <c r="I25" s="65">
        <f>I21*H25</f>
        <v>252613.66666666663</v>
      </c>
      <c r="J25" s="14"/>
    </row>
    <row r="26" spans="2:10" ht="12.75">
      <c r="B26" s="15" t="s">
        <v>48</v>
      </c>
      <c r="C26" s="24">
        <v>0.09</v>
      </c>
      <c r="D26" s="79"/>
      <c r="E26" s="80" t="s">
        <v>49</v>
      </c>
      <c r="G26" s="15" t="s">
        <v>50</v>
      </c>
      <c r="H26" s="16"/>
      <c r="I26" s="65">
        <f>I25-I10</f>
        <v>36162.91666666663</v>
      </c>
      <c r="J26" s="81" t="str">
        <f>IF(I26&lt;0,"","Initial cash paid back")</f>
        <v>Initial cash paid back</v>
      </c>
    </row>
    <row r="27" spans="2:10" ht="12.75">
      <c r="B27" s="15" t="s">
        <v>51</v>
      </c>
      <c r="C27" s="16"/>
      <c r="D27" s="82">
        <v>25</v>
      </c>
      <c r="E27" s="83">
        <f>PMT(C26/12,12*D27,-1*D25,0,0)</f>
        <v>1423.7448846974178</v>
      </c>
      <c r="G27" s="15" t="s">
        <v>52</v>
      </c>
      <c r="H27" s="64">
        <v>0.06</v>
      </c>
      <c r="I27" s="84">
        <f>12*PMT(H27/12,12*D27,-1*I25,0,0)</f>
        <v>19531.12073612735</v>
      </c>
      <c r="J27" s="14"/>
    </row>
    <row r="28" spans="2:10" ht="12.75">
      <c r="B28" s="15" t="s">
        <v>53</v>
      </c>
      <c r="C28" s="16"/>
      <c r="D28" s="65">
        <f>IF(E26="Y",E28,E27)</f>
        <v>1272.418125</v>
      </c>
      <c r="E28" s="85">
        <f>(C26/12)*D25</f>
        <v>1272.418125</v>
      </c>
      <c r="G28" s="15" t="s">
        <v>54</v>
      </c>
      <c r="H28" s="16"/>
      <c r="I28" s="86">
        <f>D14/I27</f>
        <v>1.5162417149581284</v>
      </c>
      <c r="J28" s="14"/>
    </row>
    <row r="29" spans="2:10" ht="12.75">
      <c r="B29" s="15" t="s">
        <v>55</v>
      </c>
      <c r="C29" s="16"/>
      <c r="D29" s="43">
        <f>D28*12</f>
        <v>15269.017499999998</v>
      </c>
      <c r="E29" s="14"/>
      <c r="G29" s="87" t="s">
        <v>56</v>
      </c>
      <c r="H29" s="88"/>
      <c r="I29" s="88"/>
      <c r="J29" s="89"/>
    </row>
    <row r="30" spans="2:10" ht="12.75">
      <c r="B30" s="15" t="s">
        <v>57</v>
      </c>
      <c r="C30" s="16"/>
      <c r="D30" s="43">
        <f>D14-D29</f>
        <v>14344.882499999996</v>
      </c>
      <c r="E30" s="14"/>
      <c r="G30" s="90" t="s">
        <v>58</v>
      </c>
      <c r="H30" s="91"/>
      <c r="I30" s="91"/>
      <c r="J30" s="92"/>
    </row>
    <row r="31" spans="2:10" ht="12.75">
      <c r="B31" s="93" t="s">
        <v>59</v>
      </c>
      <c r="C31" s="93"/>
      <c r="D31" s="93"/>
      <c r="E31" s="93"/>
      <c r="G31" s="94" t="s">
        <v>60</v>
      </c>
      <c r="H31" s="94"/>
      <c r="I31" s="94"/>
      <c r="J31" s="94"/>
    </row>
    <row r="32" spans="2:10" ht="12.75" customHeight="1">
      <c r="B32" s="95" t="s">
        <v>61</v>
      </c>
      <c r="C32" s="95"/>
      <c r="D32" s="95"/>
      <c r="E32" s="95"/>
      <c r="G32" s="94" t="s">
        <v>62</v>
      </c>
      <c r="H32" s="94"/>
      <c r="I32" s="94"/>
      <c r="J32" s="94"/>
    </row>
    <row r="33" spans="1:5" s="4" customFormat="1" ht="12.75">
      <c r="A33"/>
      <c r="B33"/>
      <c r="C33"/>
      <c r="D33"/>
      <c r="E33"/>
    </row>
    <row r="34" spans="1:5" s="4" customFormat="1" ht="12.75">
      <c r="A34"/>
      <c r="B34"/>
      <c r="C34"/>
      <c r="D34"/>
      <c r="E34"/>
    </row>
    <row r="35" spans="1:5" s="4" customFormat="1" ht="12.75">
      <c r="A35"/>
      <c r="B35"/>
      <c r="C35"/>
      <c r="D35"/>
      <c r="E35"/>
    </row>
    <row r="36" spans="1:5" s="4" customFormat="1" ht="12.75">
      <c r="A36"/>
      <c r="B36"/>
      <c r="C36"/>
      <c r="D36"/>
      <c r="E36"/>
    </row>
    <row r="37" spans="1:5" s="4" customFormat="1" ht="12.75" customHeight="1">
      <c r="A37"/>
      <c r="B37"/>
      <c r="C37"/>
      <c r="D37"/>
      <c r="E37"/>
    </row>
    <row r="38" spans="1:5" s="4" customFormat="1" ht="12.75">
      <c r="A38"/>
      <c r="B38"/>
      <c r="C38"/>
      <c r="D38"/>
      <c r="E38"/>
    </row>
    <row r="39" spans="1:5" s="4" customFormat="1" ht="12.75">
      <c r="A39"/>
      <c r="B39"/>
      <c r="C39"/>
      <c r="D39"/>
      <c r="E39"/>
    </row>
    <row r="40" spans="1:5" s="4" customFormat="1" ht="12.75">
      <c r="A40"/>
      <c r="B40"/>
      <c r="C40"/>
      <c r="D40"/>
      <c r="E40"/>
    </row>
    <row r="41" ht="12.75">
      <c r="E41"/>
    </row>
    <row r="42" ht="12.75">
      <c r="E42"/>
    </row>
    <row r="43" ht="12.75">
      <c r="E43"/>
    </row>
    <row r="44" ht="12.75">
      <c r="E44"/>
    </row>
    <row r="45" ht="12.75">
      <c r="E45"/>
    </row>
    <row r="46" ht="12.75">
      <c r="E46"/>
    </row>
    <row r="47" ht="12.75">
      <c r="E47"/>
    </row>
    <row r="48" ht="12.75">
      <c r="E48"/>
    </row>
    <row r="49" ht="12.75">
      <c r="E49"/>
    </row>
    <row r="50" ht="12.75">
      <c r="E50"/>
    </row>
    <row r="51" ht="12.75">
      <c r="E51"/>
    </row>
    <row r="52" ht="12.75">
      <c r="E52"/>
    </row>
    <row r="53" ht="12.75">
      <c r="E53"/>
    </row>
    <row r="54" ht="12.75">
      <c r="E54"/>
    </row>
    <row r="55" ht="12.75">
      <c r="E55"/>
    </row>
  </sheetData>
  <sheetProtection sheet="1"/>
  <mergeCells count="7">
    <mergeCell ref="B1:J1"/>
    <mergeCell ref="C3:E3"/>
    <mergeCell ref="G3:I3"/>
    <mergeCell ref="B31:E31"/>
    <mergeCell ref="G31:J31"/>
    <mergeCell ref="B32:E32"/>
    <mergeCell ref="G32:J32"/>
  </mergeCells>
  <printOptions/>
  <pageMargins left="0.7875" right="0.7875" top="1.025" bottom="1.025" header="0.7875" footer="0.7875"/>
  <pageSetup firstPageNumber="1" useFirstPageNumber="1" fitToHeight="1" fitToWidth="1" horizontalDpi="300" verticalDpi="300" orientation="landscape"/>
  <headerFooter alignWithMargins="0">
    <oddHeader>&amp;C&amp;A</oddHeader>
    <oddFooter>&amp;CPage &amp;P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25" bottom="1.025" header="0.7875" footer="0.7875"/>
  <pageSetup fitToHeight="1" fitToWidth="1" horizontalDpi="300" verticalDpi="300" orientation="landscape"/>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874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2011-06-16T21:04:03Z</dcterms:created>
  <dcterms:modified xsi:type="dcterms:W3CDTF">2011-06-18T09:29:43Z</dcterms:modified>
  <cp:category/>
  <cp:version/>
  <cp:contentType/>
  <cp:contentStatus/>
  <cp:revision>82</cp:revision>
</cp:coreProperties>
</file>